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999A754-911F-473D-815E-D06255BC426A}" xr6:coauthVersionLast="45" xr6:coauthVersionMax="45" xr10:uidLastSave="{00000000-0000-0000-0000-000000000000}"/>
  <bookViews>
    <workbookView xWindow="0" yWindow="0" windowWidth="23040" windowHeight="12384" xr2:uid="{00000000-000D-0000-FFFF-FFFF00000000}"/>
  </bookViews>
  <sheets>
    <sheet name="Лист1" sheetId="1" r:id="rId1"/>
  </sheets>
  <definedNames>
    <definedName name="_xlnm.Print_Titles" localSheetId="0">Лист1!$5:$5</definedName>
    <definedName name="_xlnm.Print_Area" localSheetId="0">Лист1!$A$1:$E$47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42" i="1" s="1"/>
  <c r="D41" i="1" s="1"/>
  <c r="E43" i="1"/>
  <c r="E42" i="1" s="1"/>
  <c r="E41" i="1" s="1"/>
  <c r="C43" i="1"/>
  <c r="C42" i="1" s="1"/>
  <c r="C41" i="1" s="1"/>
  <c r="D13" i="1" l="1"/>
  <c r="E13" i="1"/>
  <c r="C13" i="1"/>
  <c r="D10" i="1"/>
  <c r="E10" i="1"/>
  <c r="C10" i="1"/>
  <c r="D34" i="1" l="1"/>
  <c r="D33" i="1" s="1"/>
  <c r="E34" i="1"/>
  <c r="E33" i="1" s="1"/>
  <c r="C34" i="1"/>
  <c r="C33" i="1" s="1"/>
  <c r="D39" i="1"/>
  <c r="E39" i="1"/>
  <c r="C39" i="1"/>
  <c r="E31" i="1" l="1"/>
  <c r="D31" i="1"/>
  <c r="C31" i="1"/>
  <c r="E38" i="1"/>
  <c r="E37" i="1" s="1"/>
  <c r="D38" i="1"/>
  <c r="D37" i="1" s="1"/>
  <c r="C38" i="1"/>
  <c r="C37" i="1" s="1"/>
  <c r="E30" i="1" l="1"/>
  <c r="E29" i="1" s="1"/>
  <c r="E28" i="1" s="1"/>
  <c r="C30" i="1"/>
  <c r="D30" i="1"/>
  <c r="C29" i="1" l="1"/>
  <c r="C28" i="1" s="1"/>
  <c r="D29" i="1"/>
  <c r="D28" i="1" s="1"/>
  <c r="C9" i="1"/>
  <c r="C23" i="1" s="1"/>
  <c r="D9" i="1"/>
  <c r="D23" i="1" s="1"/>
  <c r="E9" i="1"/>
  <c r="E23" i="1" s="1"/>
  <c r="C12" i="1"/>
  <c r="C27" i="1" s="1"/>
  <c r="C26" i="1" l="1"/>
  <c r="C25" i="1" s="1"/>
  <c r="C24" i="1" s="1"/>
  <c r="D22" i="1"/>
  <c r="D21" i="1" s="1"/>
  <c r="D20" i="1" s="1"/>
  <c r="C8" i="1"/>
  <c r="C7" i="1" s="1"/>
  <c r="E22" i="1"/>
  <c r="E21" i="1" s="1"/>
  <c r="E20" i="1" s="1"/>
  <c r="C22" i="1"/>
  <c r="C21" i="1" s="1"/>
  <c r="C20" i="1" s="1"/>
  <c r="E12" i="1"/>
  <c r="E27" i="1" s="1"/>
  <c r="D12" i="1"/>
  <c r="D27" i="1" s="1"/>
  <c r="D8" i="1" l="1"/>
  <c r="D7" i="1" s="1"/>
  <c r="D26" i="1"/>
  <c r="D25" i="1" s="1"/>
  <c r="D24" i="1" s="1"/>
  <c r="D19" i="1" s="1"/>
  <c r="E8" i="1"/>
  <c r="E7" i="1" s="1"/>
  <c r="E26" i="1"/>
  <c r="E25" i="1" s="1"/>
  <c r="E24" i="1" s="1"/>
  <c r="E19" i="1" s="1"/>
  <c r="C19" i="1"/>
  <c r="C6" i="1" s="1"/>
  <c r="D6" i="1" l="1"/>
  <c r="E47" i="1"/>
  <c r="E6" i="1"/>
  <c r="C47" i="1"/>
  <c r="D47" i="1"/>
</calcChain>
</file>

<file path=xl/sharedStrings.xml><?xml version="1.0" encoding="utf-8"?>
<sst xmlns="http://schemas.openxmlformats.org/spreadsheetml/2006/main" count="91" uniqueCount="91">
  <si>
    <t>Код</t>
  </si>
  <si>
    <t>Наименование</t>
  </si>
  <si>
    <t>Сумма, тыс.руб.</t>
  </si>
  <si>
    <t>000 01 03 00 00 00 0000 000</t>
  </si>
  <si>
    <t>000 01 03 01 00 00 0000 700</t>
  </si>
  <si>
    <t>000 01 03 01 00 02 0000 710</t>
  </si>
  <si>
    <t>000 01 03 01 00 00 0000 800</t>
  </si>
  <si>
    <t>000 01 03 01 00 02 0000 810</t>
  </si>
  <si>
    <t>000 01 03 01 00 02 0002 810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</si>
  <si>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</si>
  <si>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</si>
  <si>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</si>
  <si>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</si>
  <si>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</si>
  <si>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</si>
  <si>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</si>
  <si>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</si>
  <si>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</si>
  <si>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</si>
  <si>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</si>
  <si>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</si>
  <si>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</si>
  <si>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</si>
  <si>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</si>
  <si>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</si>
  <si>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</si>
  <si>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</si>
  <si>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</si>
  <si>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</si>
  <si>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</si>
  <si>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</si>
  <si>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</si>
  <si>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</si>
  <si>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из других бюджетов бюджетной системы Российской Федерации в валюте Российской Федерации</t>
    </r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</si>
  <si>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</si>
  <si>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</si>
  <si>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Изменение остатков средств на счетах по учету средств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</si>
  <si>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</si>
  <si>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000 01 06 05 02 00 0000 500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</si>
  <si>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</si>
  <si>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</si>
  <si>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</si>
  <si>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000 01 06 05 02 00 0000 600
</t>
  </si>
  <si>
    <t>Уменьшение прочих остатков денежных средств бюджетов</t>
  </si>
  <si>
    <t>000 01 05 02 01 00 0000 610</t>
  </si>
  <si>
    <t>Увеличение прочих остатков денежных средств бюджетов</t>
  </si>
  <si>
    <t>000 01 05 02 01 00 0000 510</t>
  </si>
  <si>
    <t>2023 год</t>
  </si>
  <si>
    <t>000 01 00 00 00 00 0000 000</t>
  </si>
  <si>
    <t>Источники внутреннего финансирования дефицитов бюджетов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</si>
  <si>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</si>
  <si>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</si>
  <si>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</si>
  <si>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</si>
  <si>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Погашение кредитов, предоставленных за счет средств федерального бюджета для частичного покрытия дефицита бюджета</t>
  </si>
  <si>
    <t>000 01 03 01 00 02 0003 810</t>
  </si>
  <si>
    <t>Погашение кредитов, предоставленных за счет средств федерального бюджета для погашения бюджетных кредитов на пополнение остатков средств на счетах бюджетов субъектов Российской Федерации</t>
  </si>
  <si>
    <t>2024 год</t>
  </si>
  <si>
    <t>Привлечение кредитов за счет средств федерального бюджета на финансовое обеспечение реализации инфраструктурных проектов</t>
  </si>
  <si>
    <t>000 01 03 01 00 02 2700 710</t>
  </si>
  <si>
    <t>Возврат бюджетных кредитов, предоставленных  местным бюджетам из бюджета субъекта Российской Федерации,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</si>
  <si>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</si>
  <si>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местным бюджетам из бюджета субъекта Российской Федерации,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</t>
  </si>
  <si>
    <t>000 01 06 05 02 02 0500 640</t>
  </si>
  <si>
    <t>000 01 06 05 02 02 0500 540</t>
  </si>
  <si>
    <t>Источники финансирования дефицита  
областного бюджета на 2023 год и на плановый период 2024 и 2025 годов</t>
  </si>
  <si>
    <t>2025 год</t>
  </si>
  <si>
    <t>000 01 03 01 00 02 0004 810</t>
  </si>
  <si>
    <t>000 01 03 01 00 02 2700 810</t>
  </si>
  <si>
    <t>000 01 03 01 00 02 2900 810</t>
  </si>
  <si>
    <t>Погашение кредитов, предоставленных за счет средств федерального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</si>
  <si>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Погашение кредитов, предоставленных за счет средств федерального бюджета на финансовое обеспечение реализации инфраструктурных проектов</t>
  </si>
  <si>
    <t>Погашение кредитов, предоставленных за счет средств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</si>
  <si>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Возврат бюджетных кредитов, предоставленных местным бюджетам из бюджета субъекта Российской Федерации, за счет федерального бюджета для погашения долговых обязательств по кредитам, полученным от кредитных организаций</t>
  </si>
  <si>
    <t>000 01 06 05 02 02 2900 640</t>
  </si>
  <si>
    <t xml:space="preserve">000 01 06 05 00 00 0000 500
</t>
  </si>
  <si>
    <t>Предоставление бюджетных кредитов внутри страны в валюте Российской Федерации</t>
  </si>
  <si>
    <r>
      <t xml:space="preserve">Приложение 1 </t>
    </r>
    <r>
      <rPr>
        <sz val="11"/>
        <rFont val="Times New Roman"/>
        <family val="1"/>
        <charset val="204"/>
      </rPr>
      <t xml:space="preserve">
к закону Тверской области 
«Об областном бюджете Тверской области на 2023 год
 и на плановый период 2024 и 2025 годов»</t>
    </r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</si>
  <si>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</si>
  <si>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</si>
  <si>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</si>
  <si>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</si>
  <si>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000 01 06 10 02 02 0000 550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</si>
  <si>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</si>
  <si>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000 01 06 10 02 02 0001 550</t>
  </si>
  <si>
    <t>000 01 06 10 02 02 0005 550</t>
  </si>
  <si>
    <t>000 01 06 10 02 02 0002 550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</si>
  <si>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Федерации)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</si>
  <si>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субъекта Российской Федерации)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</si>
  <si>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субъекта Российской Федерации)</t>
  </si>
  <si>
    <t>Бюджетные кредиты, предоставленные внутри страны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</si>
</sst>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_р_._-;\-* #,##0.0_р_._-;_-* &quot;-&quot;?_р_._-;_-@_-"/>
    <numFmt numFmtId="166" formatCode="_-* #,##0.0\ _₽_-;\-* #,##0.0\ _₽_-;_-* &quot;-&quot;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7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vertical="center" wrapText="1"/>
    </xf>
    <xf numFmtId="0" fontId="9" fillId="0" borderId="0" xfId="0" applyFont="1" applyFill="1" applyAlignment="1">
      <alignment wrapText="1"/>
    </xf>
    <xf numFmtId="166" fontId="0" fillId="0" borderId="0" xfId="0" applyNumberFormat="1" applyAlignment="1">
      <alignment wrapText="1"/>
    </xf>
    <xf numFmtId="0" fontId="2" fillId="2" borderId="2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1"/>
    </xf>
    <xf numFmtId="165" fontId="2" fillId="2" borderId="2" xfId="1" applyNumberFormat="1" applyFont="1" applyFill="1" applyBorder="1" applyAlignment="1">
      <alignment horizontal="right" vertical="top" wrapText="1" indent="1"/>
    </xf>
    <xf numFmtId="165" fontId="3" fillId="3" borderId="2" xfId="1" applyNumberFormat="1" applyFont="1" applyFill="1" applyBorder="1" applyAlignment="1">
      <alignment horizontal="right" vertical="top" wrapText="1" indent="1"/>
    </xf>
    <xf numFmtId="165" fontId="3" fillId="2" borderId="2" xfId="1" applyNumberFormat="1" applyFont="1" applyFill="1" applyBorder="1" applyAlignment="1">
      <alignment horizontal="right" vertical="top" wrapText="1" indent="1"/>
    </xf>
    <xf numFmtId="165" fontId="2" fillId="0" borderId="2" xfId="1" applyNumberFormat="1" applyFont="1" applyFill="1" applyBorder="1" applyAlignment="1">
      <alignment horizontal="right" vertical="top" wrapText="1" indent="1"/>
    </xf>
    <xf numFmtId="165" fontId="3" fillId="0" borderId="2" xfId="1" applyNumberFormat="1" applyFont="1" applyFill="1" applyBorder="1" applyAlignment="1">
      <alignment horizontal="right" vertical="top" wrapText="1" indent="1"/>
    </xf>
    <xf numFmtId="165" fontId="2" fillId="3" borderId="2" xfId="1" applyNumberFormat="1" applyFont="1" applyFill="1" applyBorder="1" applyAlignment="1">
      <alignment horizontal="right" vertical="top" wrapText="1" indent="1"/>
    </xf>
    <xf numFmtId="165" fontId="2" fillId="3" borderId="2" xfId="1" applyNumberFormat="1" applyFont="1" applyFill="1" applyBorder="1" applyAlignment="1">
      <alignment horizontal="right" vertical="center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5" fillId="2" borderId="0" xfId="0" applyFont="1" applyFill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BreakPreview" zoomScaleNormal="100" zoomScaleSheetLayoutView="100" workbookViewId="0">
      <selection activeCell="B3" sqref="B3:B4"/>
    </sheetView>
  </sheetViews>
  <sheetFormatPr defaultColWidth="9.109375" defaultRowHeight="14.4" x14ac:dyDescent="0.3"/>
  <cols>
    <col min="1" max="1" width="28.44140625" style="8" bestFit="1" customWidth="1"/>
    <col min="2" max="2" width="51.33203125" style="8" customWidth="1"/>
    <col min="3" max="4" width="18" style="8" bestFit="1" customWidth="1"/>
    <col min="5" max="5" width="17" style="8" bestFit="1" customWidth="1"/>
    <col min="6" max="16384" width="9.109375" style="8"/>
  </cols>
  <sheetData>
    <row r="1" spans="1:5" ht="63.6" customHeight="1" x14ac:dyDescent="0.3">
      <c r="A1" s="33" t="s">
        <v>77</v>
      </c>
      <c r="B1" s="33"/>
      <c r="C1" s="33"/>
      <c r="D1" s="33"/>
      <c r="E1" s="33"/>
    </row>
    <row r="2" spans="1:5" ht="69.75" customHeight="1" x14ac:dyDescent="0.3">
      <c r="A2" s="34" t="s">
        <v>65</v>
      </c>
      <c r="B2" s="34"/>
      <c r="C2" s="34"/>
      <c r="D2" s="34"/>
      <c r="E2" s="34"/>
    </row>
    <row r="3" spans="1:5" ht="15.6" x14ac:dyDescent="0.3">
      <c r="A3" s="35" t="s">
        <v>0</v>
      </c>
      <c r="B3" s="35" t="s">
        <v>1</v>
      </c>
      <c r="C3" s="37" t="s">
        <v>2</v>
      </c>
      <c r="D3" s="38"/>
      <c r="E3" s="39"/>
    </row>
    <row r="4" spans="1:5" ht="15.6" x14ac:dyDescent="0.3">
      <c r="A4" s="36"/>
      <c r="B4" s="36"/>
      <c r="C4" s="1" t="s">
        <v>47</v>
      </c>
      <c r="D4" s="1" t="s">
        <v>57</v>
      </c>
      <c r="E4" s="9" t="s">
        <v>66</v>
      </c>
    </row>
    <row r="5" spans="1:5" ht="15.6" x14ac:dyDescent="0.3">
      <c r="A5" s="1">
        <v>1</v>
      </c>
      <c r="B5" s="1">
        <v>2</v>
      </c>
      <c r="C5" s="1">
        <v>3</v>
      </c>
      <c r="D5" s="1">
        <v>4</v>
      </c>
      <c r="E5" s="9">
        <v>5</v>
      </c>
    </row>
    <row r="6" spans="1:5" s="10" customFormat="1" ht="31.2" x14ac:dyDescent="0.3">
      <c r="A6" s="2" t="s">
        <v>48</v>
      </c>
      <c r="B6" s="17" t="s">
        <v>49</v>
      </c>
      <c r="C6" s="24">
        <f>SUM(C7,C19,C28)</f>
        <v>5844834.2000000058</v>
      </c>
      <c r="D6" s="24">
        <f>SUM(D7,D19,D28)</f>
        <v>5684172.8999999966</v>
      </c>
      <c r="E6" s="24">
        <f>SUM(E7,E19,E28)</f>
        <v>-2454200.9999999995</v>
      </c>
    </row>
    <row r="7" spans="1:5" ht="31.2" x14ac:dyDescent="0.3">
      <c r="A7" s="2" t="s">
        <v>3</v>
      </c>
      <c r="B7" s="17" t="s">
        <v>35</v>
      </c>
      <c r="C7" s="24">
        <f>C8</f>
        <v>497566</v>
      </c>
      <c r="D7" s="24">
        <f>D8</f>
        <v>3004210.5</v>
      </c>
      <c r="E7" s="24">
        <f t="shared" ref="E7" si="0">E8</f>
        <v>-2632176.1999999997</v>
      </c>
    </row>
    <row r="8" spans="1:5" s="11" customFormat="1" ht="46.8" x14ac:dyDescent="0.3">
      <c r="A8" s="5" t="s">
        <v>50</v>
      </c>
      <c r="B8" s="18" t="s">
        <v>51</v>
      </c>
      <c r="C8" s="25">
        <f>C9+C12</f>
        <v>497566</v>
      </c>
      <c r="D8" s="25">
        <f>D9+D12</f>
        <v>3004210.5</v>
      </c>
      <c r="E8" s="25">
        <f>E9+E12</f>
        <v>-2632176.1999999997</v>
      </c>
    </row>
    <row r="9" spans="1:5" ht="46.8" x14ac:dyDescent="0.3">
      <c r="A9" s="3" t="s">
        <v>4</v>
      </c>
      <c r="B9" s="18" t="s">
        <v>52</v>
      </c>
      <c r="C9" s="26">
        <f t="shared" ref="C9:E10" si="1">C10</f>
        <v>1300000</v>
      </c>
      <c r="D9" s="25">
        <f t="shared" si="1"/>
        <v>3815216</v>
      </c>
      <c r="E9" s="25">
        <f t="shared" si="1"/>
        <v>0</v>
      </c>
    </row>
    <row r="10" spans="1:5" ht="62.4" x14ac:dyDescent="0.3">
      <c r="A10" s="3" t="s">
        <v>5</v>
      </c>
      <c r="B10" s="18" t="s">
        <v>53</v>
      </c>
      <c r="C10" s="26">
        <f>C11</f>
        <v>1300000</v>
      </c>
      <c r="D10" s="26">
        <f t="shared" si="1"/>
        <v>3815216</v>
      </c>
      <c r="E10" s="26">
        <f t="shared" si="1"/>
        <v>0</v>
      </c>
    </row>
    <row r="11" spans="1:5" ht="62.4" x14ac:dyDescent="0.3">
      <c r="A11" s="3" t="s">
        <v>59</v>
      </c>
      <c r="B11" s="18" t="s">
        <v>58</v>
      </c>
      <c r="C11" s="25">
        <v>1300000</v>
      </c>
      <c r="D11" s="25">
        <v>3815216</v>
      </c>
      <c r="E11" s="25">
        <v>0</v>
      </c>
    </row>
    <row r="12" spans="1:5" ht="62.4" x14ac:dyDescent="0.3">
      <c r="A12" s="3" t="s">
        <v>6</v>
      </c>
      <c r="B12" s="19" t="s">
        <v>34</v>
      </c>
      <c r="C12" s="26">
        <f>C13</f>
        <v>-802434</v>
      </c>
      <c r="D12" s="26">
        <f>D13</f>
        <v>-811005.5</v>
      </c>
      <c r="E12" s="26">
        <f>E13</f>
        <v>-2632176.1999999997</v>
      </c>
    </row>
    <row r="13" spans="1:5" ht="62.4" x14ac:dyDescent="0.3">
      <c r="A13" s="3" t="s">
        <v>7</v>
      </c>
      <c r="B13" s="19" t="s">
        <v>33</v>
      </c>
      <c r="C13" s="26">
        <f>C14+C15+C16+C17+C18</f>
        <v>-802434</v>
      </c>
      <c r="D13" s="26">
        <f t="shared" ref="D13:E13" si="2">D14+D15+D16+D17+D18</f>
        <v>-811005.5</v>
      </c>
      <c r="E13" s="26">
        <f t="shared" si="2"/>
        <v>-2632176.1999999997</v>
      </c>
    </row>
    <row r="14" spans="1:5" ht="46.8" x14ac:dyDescent="0.3">
      <c r="A14" s="3" t="s">
        <v>8</v>
      </c>
      <c r="B14" s="20" t="s">
        <v>54</v>
      </c>
      <c r="C14" s="26">
        <v>-697155</v>
      </c>
      <c r="D14" s="26">
        <v>-697155</v>
      </c>
      <c r="E14" s="26">
        <v>-1961460.4</v>
      </c>
    </row>
    <row r="15" spans="1:5" ht="78" x14ac:dyDescent="0.3">
      <c r="A15" s="3" t="s">
        <v>55</v>
      </c>
      <c r="B15" s="20" t="s">
        <v>56</v>
      </c>
      <c r="C15" s="26">
        <v>-105279</v>
      </c>
      <c r="D15" s="26">
        <v>-105279</v>
      </c>
      <c r="E15" s="26">
        <v>-336892.8</v>
      </c>
    </row>
    <row r="16" spans="1:5" ht="93.6" x14ac:dyDescent="0.3">
      <c r="A16" s="3" t="s">
        <v>67</v>
      </c>
      <c r="B16" s="20" t="s">
        <v>70</v>
      </c>
      <c r="C16" s="26">
        <v>0</v>
      </c>
      <c r="D16" s="26">
        <v>0</v>
      </c>
      <c r="E16" s="26">
        <v>-85720.9</v>
      </c>
    </row>
    <row r="17" spans="1:5" ht="62.4" x14ac:dyDescent="0.3">
      <c r="A17" s="3" t="s">
        <v>68</v>
      </c>
      <c r="B17" s="20" t="s">
        <v>71</v>
      </c>
      <c r="C17" s="26"/>
      <c r="D17" s="26">
        <v>-8571.5</v>
      </c>
      <c r="E17" s="26">
        <v>-101428.6</v>
      </c>
    </row>
    <row r="18" spans="1:5" ht="187.2" x14ac:dyDescent="0.3">
      <c r="A18" s="3" t="s">
        <v>69</v>
      </c>
      <c r="B18" s="20" t="s">
        <v>72</v>
      </c>
      <c r="C18" s="26">
        <v>0</v>
      </c>
      <c r="D18" s="26">
        <v>0</v>
      </c>
      <c r="E18" s="26">
        <v>-146673.5</v>
      </c>
    </row>
    <row r="19" spans="1:5" s="12" customFormat="1" ht="31.2" x14ac:dyDescent="0.3">
      <c r="A19" s="6" t="s">
        <v>9</v>
      </c>
      <c r="B19" s="21" t="s">
        <v>36</v>
      </c>
      <c r="C19" s="27">
        <f>C24+C20</f>
        <v>11494144.400000006</v>
      </c>
      <c r="D19" s="27">
        <f>D24+D20</f>
        <v>2691137.299999997</v>
      </c>
      <c r="E19" s="27">
        <f>E24+E20</f>
        <v>-17589.5</v>
      </c>
    </row>
    <row r="20" spans="1:5" s="12" customFormat="1" ht="15.6" x14ac:dyDescent="0.3">
      <c r="A20" s="7" t="s">
        <v>10</v>
      </c>
      <c r="B20" s="22" t="s">
        <v>11</v>
      </c>
      <c r="C20" s="28">
        <f>C21</f>
        <v>-93248544.799999997</v>
      </c>
      <c r="D20" s="28">
        <f t="shared" ref="D20:E22" si="3">D21</f>
        <v>-98247909</v>
      </c>
      <c r="E20" s="28">
        <f t="shared" si="3"/>
        <v>-95950645.700000003</v>
      </c>
    </row>
    <row r="21" spans="1:5" s="12" customFormat="1" ht="15.6" x14ac:dyDescent="0.3">
      <c r="A21" s="7" t="s">
        <v>12</v>
      </c>
      <c r="B21" s="22" t="s">
        <v>13</v>
      </c>
      <c r="C21" s="28">
        <f>C22</f>
        <v>-93248544.799999997</v>
      </c>
      <c r="D21" s="28">
        <f t="shared" si="3"/>
        <v>-98247909</v>
      </c>
      <c r="E21" s="28">
        <f t="shared" si="3"/>
        <v>-95950645.700000003</v>
      </c>
    </row>
    <row r="22" spans="1:5" s="12" customFormat="1" ht="31.2" x14ac:dyDescent="0.3">
      <c r="A22" s="7" t="s">
        <v>46</v>
      </c>
      <c r="B22" s="22" t="s">
        <v>45</v>
      </c>
      <c r="C22" s="28">
        <f>C23</f>
        <v>-93248544.799999997</v>
      </c>
      <c r="D22" s="28">
        <f t="shared" si="3"/>
        <v>-98247909</v>
      </c>
      <c r="E22" s="28">
        <f t="shared" si="3"/>
        <v>-95950645.700000003</v>
      </c>
    </row>
    <row r="23" spans="1:5" s="12" customFormat="1" ht="31.2" x14ac:dyDescent="0.3">
      <c r="A23" s="7" t="s">
        <v>14</v>
      </c>
      <c r="B23" s="22" t="s">
        <v>15</v>
      </c>
      <c r="C23" s="28">
        <f>-(97810421+C9+C30+C42)</f>
        <v>-93248544.799999997</v>
      </c>
      <c r="D23" s="28">
        <f>-(94238867.9+D9+D30+D42)</f>
        <v>-98247909</v>
      </c>
      <c r="E23" s="28">
        <f>-(95550081+E9+E30+E42)</f>
        <v>-95950645.700000003</v>
      </c>
    </row>
    <row r="24" spans="1:5" s="12" customFormat="1" ht="15.6" x14ac:dyDescent="0.3">
      <c r="A24" s="7" t="s">
        <v>16</v>
      </c>
      <c r="B24" s="22" t="s">
        <v>17</v>
      </c>
      <c r="C24" s="28">
        <f>C25</f>
        <v>104742689.2</v>
      </c>
      <c r="D24" s="28">
        <f>D25</f>
        <v>100939046.3</v>
      </c>
      <c r="E24" s="28">
        <f t="shared" ref="D24:E26" si="4">E25</f>
        <v>95933056.200000003</v>
      </c>
    </row>
    <row r="25" spans="1:5" s="12" customFormat="1" ht="15.6" x14ac:dyDescent="0.3">
      <c r="A25" s="7" t="s">
        <v>18</v>
      </c>
      <c r="B25" s="22" t="s">
        <v>19</v>
      </c>
      <c r="C25" s="28">
        <f>C26</f>
        <v>104742689.2</v>
      </c>
      <c r="D25" s="28">
        <f t="shared" si="4"/>
        <v>100939046.3</v>
      </c>
      <c r="E25" s="28">
        <f t="shared" si="4"/>
        <v>95933056.200000003</v>
      </c>
    </row>
    <row r="26" spans="1:5" s="12" customFormat="1" ht="31.2" x14ac:dyDescent="0.3">
      <c r="A26" s="7" t="s">
        <v>44</v>
      </c>
      <c r="B26" s="22" t="s">
        <v>43</v>
      </c>
      <c r="C26" s="28">
        <f>C27</f>
        <v>104742689.2</v>
      </c>
      <c r="D26" s="28">
        <f t="shared" si="4"/>
        <v>100939046.3</v>
      </c>
      <c r="E26" s="28">
        <f t="shared" si="4"/>
        <v>95933056.200000003</v>
      </c>
    </row>
    <row r="27" spans="1:5" s="12" customFormat="1" ht="31.2" x14ac:dyDescent="0.3">
      <c r="A27" s="7" t="s">
        <v>20</v>
      </c>
      <c r="B27" s="22" t="s">
        <v>21</v>
      </c>
      <c r="C27" s="28">
        <f>(103655255.2-(C12+C38))</f>
        <v>104742689.2</v>
      </c>
      <c r="D27" s="28">
        <f>(99923040.8-(D12+D38))</f>
        <v>100939046.3</v>
      </c>
      <c r="E27" s="28">
        <f>(93095880-(E12+E38))</f>
        <v>95933056.200000003</v>
      </c>
    </row>
    <row r="28" spans="1:5" s="12" customFormat="1" ht="31.2" x14ac:dyDescent="0.3">
      <c r="A28" s="4" t="s">
        <v>22</v>
      </c>
      <c r="B28" s="23" t="s">
        <v>23</v>
      </c>
      <c r="C28" s="29">
        <f>C29+C41</f>
        <v>-6146876.2000000002</v>
      </c>
      <c r="D28" s="29">
        <f t="shared" ref="D28:E28" si="5">D29+D41</f>
        <v>-11174.899999999994</v>
      </c>
      <c r="E28" s="29">
        <f t="shared" si="5"/>
        <v>195564.7</v>
      </c>
    </row>
    <row r="29" spans="1:5" s="12" customFormat="1" ht="46.8" x14ac:dyDescent="0.3">
      <c r="A29" s="4" t="s">
        <v>24</v>
      </c>
      <c r="B29" s="23" t="s">
        <v>90</v>
      </c>
      <c r="C29" s="29">
        <f>C30+C37</f>
        <v>-11876.200000000012</v>
      </c>
      <c r="D29" s="29">
        <f t="shared" ref="D29:E29" si="6">D30+D37</f>
        <v>-11174.899999999994</v>
      </c>
      <c r="E29" s="29">
        <f t="shared" si="6"/>
        <v>195564.7</v>
      </c>
    </row>
    <row r="30" spans="1:5" s="12" customFormat="1" ht="31.2" x14ac:dyDescent="0.3">
      <c r="A30" s="5" t="s">
        <v>25</v>
      </c>
      <c r="B30" s="18" t="s">
        <v>26</v>
      </c>
      <c r="C30" s="25">
        <f>C31+C33</f>
        <v>273123.8</v>
      </c>
      <c r="D30" s="25">
        <f t="shared" ref="D30:E30" si="7">D31+D33</f>
        <v>193825.1</v>
      </c>
      <c r="E30" s="25">
        <f t="shared" si="7"/>
        <v>400564.7</v>
      </c>
    </row>
    <row r="31" spans="1:5" s="12" customFormat="1" ht="46.8" x14ac:dyDescent="0.3">
      <c r="A31" s="5" t="s">
        <v>40</v>
      </c>
      <c r="B31" s="18" t="s">
        <v>39</v>
      </c>
      <c r="C31" s="25">
        <f>C32</f>
        <v>7.5</v>
      </c>
      <c r="D31" s="25">
        <f t="shared" ref="D31:E31" si="8">D32</f>
        <v>3.1</v>
      </c>
      <c r="E31" s="25">
        <f t="shared" si="8"/>
        <v>0</v>
      </c>
    </row>
    <row r="32" spans="1:5" s="12" customFormat="1" ht="62.4" x14ac:dyDescent="0.3">
      <c r="A32" s="5" t="s">
        <v>27</v>
      </c>
      <c r="B32" s="18" t="s">
        <v>28</v>
      </c>
      <c r="C32" s="25">
        <v>7.5</v>
      </c>
      <c r="D32" s="25">
        <v>3.1</v>
      </c>
      <c r="E32" s="25">
        <v>0</v>
      </c>
    </row>
    <row r="33" spans="1:6" s="13" customFormat="1" ht="62.4" x14ac:dyDescent="0.3">
      <c r="A33" s="7" t="s">
        <v>42</v>
      </c>
      <c r="B33" s="22" t="s">
        <v>41</v>
      </c>
      <c r="C33" s="28">
        <f>C34</f>
        <v>273116.3</v>
      </c>
      <c r="D33" s="28">
        <f t="shared" ref="D33:E33" si="9">D34</f>
        <v>193822</v>
      </c>
      <c r="E33" s="28">
        <f t="shared" si="9"/>
        <v>400564.7</v>
      </c>
    </row>
    <row r="34" spans="1:6" s="12" customFormat="1" ht="70.8" customHeight="1" x14ac:dyDescent="0.3">
      <c r="A34" s="5" t="s">
        <v>29</v>
      </c>
      <c r="B34" s="18" t="s">
        <v>61</v>
      </c>
      <c r="C34" s="25">
        <f>C35+C36</f>
        <v>273116.3</v>
      </c>
      <c r="D34" s="25">
        <f t="shared" ref="D34:E34" si="10">D35+D36</f>
        <v>193822</v>
      </c>
      <c r="E34" s="25">
        <f t="shared" si="10"/>
        <v>400564.7</v>
      </c>
      <c r="F34" s="14"/>
    </row>
    <row r="35" spans="1:6" s="15" customFormat="1" ht="109.2" x14ac:dyDescent="0.3">
      <c r="A35" s="7" t="s">
        <v>63</v>
      </c>
      <c r="B35" s="22" t="s">
        <v>60</v>
      </c>
      <c r="C35" s="28">
        <v>273116.3</v>
      </c>
      <c r="D35" s="28">
        <v>193822</v>
      </c>
      <c r="E35" s="28">
        <v>205000</v>
      </c>
    </row>
    <row r="36" spans="1:6" s="15" customFormat="1" ht="85.8" customHeight="1" x14ac:dyDescent="0.3">
      <c r="A36" s="7" t="s">
        <v>74</v>
      </c>
      <c r="B36" s="22" t="s">
        <v>73</v>
      </c>
      <c r="C36" s="28">
        <v>0</v>
      </c>
      <c r="D36" s="28">
        <v>0</v>
      </c>
      <c r="E36" s="28">
        <v>195564.7</v>
      </c>
    </row>
    <row r="37" spans="1:6" s="15" customFormat="1" ht="31.2" x14ac:dyDescent="0.3">
      <c r="A37" s="7" t="s">
        <v>75</v>
      </c>
      <c r="B37" s="22" t="s">
        <v>76</v>
      </c>
      <c r="C37" s="28">
        <f>C38</f>
        <v>-285000</v>
      </c>
      <c r="D37" s="28">
        <f t="shared" ref="D37:E37" si="11">D38</f>
        <v>-205000</v>
      </c>
      <c r="E37" s="28">
        <f t="shared" si="11"/>
        <v>-205000</v>
      </c>
    </row>
    <row r="38" spans="1:6" s="13" customFormat="1" ht="46.8" x14ac:dyDescent="0.3">
      <c r="A38" s="7" t="s">
        <v>38</v>
      </c>
      <c r="B38" s="22" t="s">
        <v>37</v>
      </c>
      <c r="C38" s="28">
        <f>C39</f>
        <v>-285000</v>
      </c>
      <c r="D38" s="28">
        <f t="shared" ref="D38:E39" si="12">D39</f>
        <v>-205000</v>
      </c>
      <c r="E38" s="28">
        <f t="shared" si="12"/>
        <v>-205000</v>
      </c>
    </row>
    <row r="39" spans="1:6" s="12" customFormat="1" ht="62.4" x14ac:dyDescent="0.3">
      <c r="A39" s="5" t="s">
        <v>30</v>
      </c>
      <c r="B39" s="18" t="s">
        <v>31</v>
      </c>
      <c r="C39" s="25">
        <f>C40</f>
        <v>-285000</v>
      </c>
      <c r="D39" s="25">
        <f t="shared" si="12"/>
        <v>-205000</v>
      </c>
      <c r="E39" s="25">
        <f t="shared" si="12"/>
        <v>-205000</v>
      </c>
    </row>
    <row r="40" spans="1:6" s="15" customFormat="1" ht="109.2" x14ac:dyDescent="0.3">
      <c r="A40" s="7" t="s">
        <v>64</v>
      </c>
      <c r="B40" s="22" t="s">
        <v>62</v>
      </c>
      <c r="C40" s="28">
        <v>-285000</v>
      </c>
      <c r="D40" s="28">
        <v>-205000</v>
      </c>
      <c r="E40" s="28">
        <v>-205000</v>
      </c>
    </row>
    <row r="41" spans="1:6" s="12" customFormat="1" ht="31.2" x14ac:dyDescent="0.3">
      <c r="A41" s="4" t="s">
        <v>78</v>
      </c>
      <c r="B41" s="23" t="s">
        <v>79</v>
      </c>
      <c r="C41" s="29">
        <f>C42</f>
        <v>-6135000</v>
      </c>
      <c r="D41" s="29">
        <f t="shared" ref="D41:E41" si="13">D42</f>
        <v>0</v>
      </c>
      <c r="E41" s="29">
        <f t="shared" si="13"/>
        <v>0</v>
      </c>
    </row>
    <row r="42" spans="1:6" s="12" customFormat="1" ht="109.2" x14ac:dyDescent="0.3">
      <c r="A42" s="5" t="s">
        <v>80</v>
      </c>
      <c r="B42" s="18" t="s">
        <v>81</v>
      </c>
      <c r="C42" s="25">
        <f>C43</f>
        <v>-6135000</v>
      </c>
      <c r="D42" s="25">
        <f>D43</f>
        <v>0</v>
      </c>
      <c r="E42" s="25">
        <f>E43</f>
        <v>0</v>
      </c>
    </row>
    <row r="43" spans="1:6" s="12" customFormat="1" ht="249.6" x14ac:dyDescent="0.3">
      <c r="A43" s="5" t="s">
        <v>82</v>
      </c>
      <c r="B43" s="18" t="s">
        <v>83</v>
      </c>
      <c r="C43" s="25">
        <f>SUM(C44:C46)</f>
        <v>-6135000</v>
      </c>
      <c r="D43" s="25">
        <f t="shared" ref="D43:E43" si="14">SUM(D44:D46)</f>
        <v>0</v>
      </c>
      <c r="E43" s="25">
        <f t="shared" si="14"/>
        <v>0</v>
      </c>
    </row>
    <row r="44" spans="1:6" s="12" customFormat="1" ht="374.4" x14ac:dyDescent="0.3">
      <c r="A44" s="5" t="s">
        <v>84</v>
      </c>
      <c r="B44" s="18" t="s">
        <v>87</v>
      </c>
      <c r="C44" s="25">
        <v>-491000</v>
      </c>
      <c r="D44" s="25">
        <v>0</v>
      </c>
      <c r="E44" s="25">
        <v>0</v>
      </c>
    </row>
    <row r="45" spans="1:6" s="12" customFormat="1" ht="374.4" x14ac:dyDescent="0.3">
      <c r="A45" s="5" t="s">
        <v>86</v>
      </c>
      <c r="B45" s="18" t="s">
        <v>88</v>
      </c>
      <c r="C45" s="25">
        <v>-3094000</v>
      </c>
      <c r="D45" s="25">
        <v>0</v>
      </c>
      <c r="E45" s="25">
        <v>0</v>
      </c>
    </row>
    <row r="46" spans="1:6" s="12" customFormat="1" ht="390" x14ac:dyDescent="0.3">
      <c r="A46" s="5" t="s">
        <v>85</v>
      </c>
      <c r="B46" s="18" t="s">
        <v>89</v>
      </c>
      <c r="C46" s="25">
        <v>-2550000</v>
      </c>
      <c r="D46" s="25">
        <v>0</v>
      </c>
      <c r="E46" s="25">
        <v>0</v>
      </c>
    </row>
    <row r="47" spans="1:6" s="12" customFormat="1" ht="36.6" customHeight="1" x14ac:dyDescent="0.3">
      <c r="A47" s="31" t="s">
        <v>32</v>
      </c>
      <c r="B47" s="32"/>
      <c r="C47" s="30">
        <f>C7+C19+C28</f>
        <v>5844834.2000000058</v>
      </c>
      <c r="D47" s="30">
        <f>D7+D19+D28</f>
        <v>5684172.8999999966</v>
      </c>
      <c r="E47" s="30">
        <f>E7+E19+E28</f>
        <v>-2454200.9999999995</v>
      </c>
    </row>
    <row r="51" spans="3:5" x14ac:dyDescent="0.3">
      <c r="C51" s="16"/>
      <c r="D51" s="16"/>
      <c r="E51" s="16"/>
    </row>
  </sheetData>
  <mergeCells count="6">
    <mergeCell ref="A47:B47"/>
    <mergeCell ref="A1:E1"/>
    <mergeCell ref="A2:E2"/>
    <mergeCell ref="A3:A4"/>
    <mergeCell ref="B3:B4"/>
    <mergeCell ref="C3:E3"/>
  </mergeCells>
  <printOptions horizontalCentered="1"/>
  <pageMargins left="0.78740157480314965" right="0.39370078740157483" top="0.59055118110236227" bottom="0.39370078740157483" header="0.31496062992125984" footer="0.21"/>
  <pageSetup paperSize="9" scale="68" fitToHeight="4" orientation="portrait" r:id="rId1"/>
  <headerFooter differentFirst="1">
    <oddHeader>&amp;C&amp;"Times New Roman,обычный"&amp;P</oddHeader>
    <oddFooter>&amp;L&amp;"Times New Roman,обычный"&amp;9&amp;Z&amp;F</oddFooter>
  </headerFooter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2022-12-28T06:32:16Z</dcterms:modified>
</cp:coreProperties>
</file>